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7420" yWindow="40" windowWidth="21600" windowHeight="1450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<sst xmlns="http://schemas.openxmlformats.org/spreadsheetml/2006/main" count="196" uniqueCount="142">
  <si>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</si>
  <si>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</si>
  <si>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</si>
  <si>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</si>
  <si>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</si>
  <si>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</si>
  <si>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</si>
  <si>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</si>
  <si>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</si>
  <si>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</si>
  <si>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</si>
  <si>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</si>
  <si>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</si>
  <si>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</si>
  <si>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</si>
  <si>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</si>
  <si>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</si>
  <si>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</si>
  <si>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</si>
  <si>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</si>
  <si>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</si>
  <si>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</si>
  <si>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</si>
  <si>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</si>
  <si>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</si>
  <si>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</si>
  <si>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</si>
  <si>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</si>
  <si>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</si>
  <si>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</si>
  <si>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</si>
  <si>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</si>
  <si>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</si>
  <si>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</si>
  <si>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</si>
  <si>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</si>
  <si>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</si>
  <si>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</si>
  <si>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</si>
  <si>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Panna National Park, Madhya Pradesh</t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</si>
  <si>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</si>
  <si>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</si>
  <si>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</si>
  <si>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</si>
  <si>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</si>
  <si>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</si>
  <si>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</si>
  <si>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</si>
  <si>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</si>
  <si>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</si>
  <si>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</si>
  <si>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</si>
  <si>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</si>
  <si>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</si>
  <si>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</si>
  <si>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</si>
  <si>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</si>
  <si>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</si>
  <si>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</si>
  <si>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</si>
  <si>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</si>
  <si>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</si>
  <si>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</si>
  <si>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</si>
  <si>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</si>
  <si>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</si>
  <si>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</si>
  <si>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</si>
  <si>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</si>
  <si>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</si>
  <si>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</si>
  <si>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</si>
  <si>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</si>
  <si>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</si>
  <si>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</si>
  <si>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</si>
  <si>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</si>
  <si>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</si>
  <si>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</si>
  <si>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</si>
  <si>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</si>
  <si>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</si>
  <si>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</si>
  <si>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</si>
  <si>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</si>
  <si>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</si>
  <si>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</si>
  <si>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</si>
  <si>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</si>
  <si>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</si>
  <si>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</si>
  <si>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</si>
  <si>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</si>
  <si>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</si>
  <si>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</si>
  <si>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</si>
  <si>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</si>
  <si>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</si>
  <si>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</si>
  <si>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</si>
  <si>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</si>
  <si>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</si>
  <si>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24.68203 - 24.73176 °N</t>
    <phoneticPr fontId="18" type="noConversion"/>
  </si>
  <si>
    <t>79.98002 - 80.03068 °E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</si>
  <si>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</si>
  <si>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</si>
  <si>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</si>
  <si>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</si>
  <si>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</si>
  <si>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</si>
  <si>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</si>
  <si>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</si>
  <si>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</si>
  <si>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</t>
    <phoneticPr fontId="18" type="noConversion"/>
  </si>
  <si>
    <t>201 - 234 m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</si>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</sst>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2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87</v>
      </c>
      <c r="B1" s="238" t="s">
        <v>83</v>
      </c>
      <c r="C1" s="234" t="s">
        <v>84</v>
      </c>
      <c r="D1" s="235"/>
      <c r="E1" s="228" t="s">
        <v>85</v>
      </c>
      <c r="F1" s="229"/>
      <c r="G1" s="228" t="s">
        <v>86</v>
      </c>
      <c r="H1" s="229"/>
      <c r="I1" s="178" t="s">
        <v>12</v>
      </c>
      <c r="J1" s="232"/>
      <c r="K1" s="178" t="s">
        <v>13</v>
      </c>
      <c r="L1" s="179"/>
      <c r="M1" s="174"/>
      <c r="N1" s="192" t="s">
        <v>9</v>
      </c>
      <c r="O1" s="192"/>
      <c r="P1" s="129">
        <v>1</v>
      </c>
      <c r="Q1" s="124"/>
      <c r="R1" s="125"/>
      <c r="S1" s="194" t="s">
        <v>11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10</v>
      </c>
      <c r="O2" s="193"/>
      <c r="P2" s="126" t="s">
        <v>8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113</v>
      </c>
      <c r="B3" s="159" t="s">
        <v>39</v>
      </c>
      <c r="C3" s="182" t="s">
        <v>102</v>
      </c>
      <c r="D3" s="183"/>
      <c r="E3" s="182" t="s">
        <v>103</v>
      </c>
      <c r="F3" s="183"/>
      <c r="G3" s="241" t="s">
        <v>114</v>
      </c>
      <c r="H3" s="242"/>
      <c r="I3" s="243">
        <v>39198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6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105</v>
      </c>
      <c r="B5" s="203" t="s">
        <v>104</v>
      </c>
      <c r="C5" s="207" t="s">
        <v>25</v>
      </c>
      <c r="D5" s="208"/>
      <c r="E5" s="209" t="s">
        <v>19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20</v>
      </c>
      <c r="P5" s="215"/>
      <c r="Q5" s="215"/>
      <c r="R5" s="215"/>
      <c r="S5" s="215"/>
      <c r="T5" s="215"/>
      <c r="U5" s="215"/>
      <c r="V5" s="215"/>
      <c r="W5" s="216"/>
      <c r="X5" s="217" t="s">
        <v>21</v>
      </c>
      <c r="Y5" s="218"/>
      <c r="Z5" s="218"/>
      <c r="AA5" s="219"/>
      <c r="AB5" s="220" t="s">
        <v>22</v>
      </c>
      <c r="AC5" s="221"/>
      <c r="AD5" s="222"/>
      <c r="AE5" s="223" t="s">
        <v>23</v>
      </c>
      <c r="AF5" s="224"/>
      <c r="AG5" s="224"/>
      <c r="AH5" s="224"/>
      <c r="AI5" s="225"/>
      <c r="AJ5" s="200" t="s">
        <v>24</v>
      </c>
      <c r="AK5" s="201"/>
      <c r="AL5" s="202"/>
      <c r="AN5" s="172" t="s">
        <v>108</v>
      </c>
      <c r="AO5" s="170" t="s">
        <v>109</v>
      </c>
      <c r="AP5" s="170" t="s">
        <v>110</v>
      </c>
      <c r="AQ5" s="165" t="s">
        <v>111</v>
      </c>
      <c r="AR5" s="165" t="s">
        <v>106</v>
      </c>
      <c r="AS5" s="165" t="s">
        <v>107</v>
      </c>
      <c r="AT5" s="165" t="s">
        <v>99</v>
      </c>
      <c r="AU5" s="165" t="s">
        <v>112</v>
      </c>
      <c r="AV5" s="165" t="s">
        <v>5</v>
      </c>
      <c r="AW5" s="168" t="s">
        <v>100</v>
      </c>
    </row>
    <row r="6" spans="1:88" ht="80.25" customHeight="1" thickBot="1">
      <c r="A6" s="206"/>
      <c r="B6" s="204"/>
      <c r="C6" s="131" t="s">
        <v>90</v>
      </c>
      <c r="D6" s="132" t="s">
        <v>40</v>
      </c>
      <c r="E6" s="133" t="s">
        <v>41</v>
      </c>
      <c r="F6" s="134" t="s">
        <v>7</v>
      </c>
      <c r="G6" s="135" t="s">
        <v>14</v>
      </c>
      <c r="H6" s="136" t="s">
        <v>26</v>
      </c>
      <c r="I6" s="135" t="s">
        <v>15</v>
      </c>
      <c r="J6" s="134" t="s">
        <v>16</v>
      </c>
      <c r="K6" s="135" t="s">
        <v>44</v>
      </c>
      <c r="L6" s="134" t="s">
        <v>45</v>
      </c>
      <c r="M6" s="137" t="s">
        <v>17</v>
      </c>
      <c r="N6" s="138" t="s">
        <v>18</v>
      </c>
      <c r="O6" s="139" t="s">
        <v>47</v>
      </c>
      <c r="P6" s="140" t="s">
        <v>48</v>
      </c>
      <c r="Q6" s="141" t="s">
        <v>49</v>
      </c>
      <c r="R6" s="140" t="s">
        <v>50</v>
      </c>
      <c r="S6" s="142" t="s">
        <v>51</v>
      </c>
      <c r="T6" s="141" t="s">
        <v>52</v>
      </c>
      <c r="U6" s="143" t="s">
        <v>53</v>
      </c>
      <c r="V6" s="140" t="s">
        <v>54</v>
      </c>
      <c r="W6" s="144" t="s">
        <v>55</v>
      </c>
      <c r="X6" s="145" t="s">
        <v>27</v>
      </c>
      <c r="Y6" s="146" t="s">
        <v>29</v>
      </c>
      <c r="Z6" s="147" t="s">
        <v>30</v>
      </c>
      <c r="AA6" s="148" t="s">
        <v>28</v>
      </c>
      <c r="AB6" s="149" t="s">
        <v>31</v>
      </c>
      <c r="AC6" s="150" t="s">
        <v>32</v>
      </c>
      <c r="AD6" s="151" t="s">
        <v>33</v>
      </c>
      <c r="AE6" s="152" t="s">
        <v>37</v>
      </c>
      <c r="AF6" s="153" t="s">
        <v>34</v>
      </c>
      <c r="AG6" s="153" t="s">
        <v>35</v>
      </c>
      <c r="AH6" s="153" t="s">
        <v>36</v>
      </c>
      <c r="AI6" s="154" t="s">
        <v>38</v>
      </c>
      <c r="AJ6" s="155" t="s">
        <v>68</v>
      </c>
      <c r="AK6" s="156" t="s">
        <v>69</v>
      </c>
      <c r="AL6" s="157" t="s">
        <v>70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115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>
        <v>1</v>
      </c>
      <c r="W7" s="16"/>
      <c r="X7" s="38">
        <v>1</v>
      </c>
      <c r="Y7" s="32"/>
      <c r="Z7" s="50">
        <v>1</v>
      </c>
      <c r="AA7" s="17"/>
      <c r="AB7" s="24"/>
      <c r="AC7" s="50"/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116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>
        <v>1</v>
      </c>
      <c r="W8" s="16"/>
      <c r="X8" s="38">
        <v>1</v>
      </c>
      <c r="Y8" s="32">
        <v>1</v>
      </c>
      <c r="Z8" s="50">
        <v>1</v>
      </c>
      <c r="AA8" s="17">
        <v>1</v>
      </c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117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/>
      <c r="T9" s="38"/>
      <c r="U9" s="48"/>
      <c r="V9" s="50"/>
      <c r="W9" s="16">
        <v>1</v>
      </c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118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/>
      <c r="J10" s="39">
        <v>1</v>
      </c>
      <c r="K10" s="32">
        <v>1</v>
      </c>
      <c r="L10" s="39"/>
      <c r="M10" s="32"/>
      <c r="N10" s="16"/>
      <c r="O10" s="42"/>
      <c r="P10" s="48"/>
      <c r="Q10" s="38"/>
      <c r="R10" s="48"/>
      <c r="S10" s="50"/>
      <c r="T10" s="38">
        <v>1</v>
      </c>
      <c r="U10" s="48"/>
      <c r="V10" s="50"/>
      <c r="W10" s="16"/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119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>
        <v>1</v>
      </c>
      <c r="AC11" s="50">
        <v>1</v>
      </c>
      <c r="AD11" s="17"/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>
        <v>1</v>
      </c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120</v>
      </c>
      <c r="C12" s="24">
        <v>1</v>
      </c>
      <c r="D12" s="16">
        <v>1</v>
      </c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/>
      <c r="R12" s="48">
        <v>1</v>
      </c>
      <c r="S12" s="50">
        <v>1</v>
      </c>
      <c r="T12" s="38"/>
      <c r="U12" s="48"/>
      <c r="V12" s="50"/>
      <c r="W12" s="16"/>
      <c r="X12" s="38"/>
      <c r="Y12" s="32"/>
      <c r="Z12" s="50">
        <v>1</v>
      </c>
      <c r="AA12" s="17">
        <v>1</v>
      </c>
      <c r="AB12" s="24"/>
      <c r="AC12" s="50"/>
      <c r="AD12" s="17">
        <v>1</v>
      </c>
      <c r="AE12" s="24"/>
      <c r="AF12" s="50"/>
      <c r="AG12" s="50">
        <v>1</v>
      </c>
      <c r="AH12" s="50">
        <v>1</v>
      </c>
      <c r="AI12" s="53"/>
      <c r="AJ12" s="24"/>
      <c r="AK12" s="50">
        <v>1</v>
      </c>
      <c r="AL12" s="16">
        <v>1</v>
      </c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121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/>
      <c r="T13" s="38">
        <v>1</v>
      </c>
      <c r="U13" s="48">
        <v>1</v>
      </c>
      <c r="V13" s="50">
        <v>1</v>
      </c>
      <c r="W13" s="16">
        <v>1</v>
      </c>
      <c r="X13" s="38"/>
      <c r="Y13" s="32">
        <v>1</v>
      </c>
      <c r="Z13" s="50">
        <v>1</v>
      </c>
      <c r="AA13" s="17"/>
      <c r="AB13" s="24"/>
      <c r="AC13" s="50">
        <v>1</v>
      </c>
      <c r="AD13" s="17"/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122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/>
      <c r="S14" s="50"/>
      <c r="T14" s="38">
        <v>1</v>
      </c>
      <c r="U14" s="48">
        <v>1</v>
      </c>
      <c r="V14" s="50">
        <v>1</v>
      </c>
      <c r="W14" s="16">
        <v>1</v>
      </c>
      <c r="X14" s="38"/>
      <c r="Y14" s="32">
        <v>1</v>
      </c>
      <c r="Z14" s="50">
        <v>1</v>
      </c>
      <c r="AA14" s="17"/>
      <c r="AB14" s="24"/>
      <c r="AC14" s="50">
        <v>1</v>
      </c>
      <c r="AD14" s="17">
        <v>1</v>
      </c>
      <c r="AE14" s="24"/>
      <c r="AF14" s="50">
        <v>1</v>
      </c>
      <c r="AG14" s="50">
        <v>1</v>
      </c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123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>
        <v>1</v>
      </c>
      <c r="V15" s="50"/>
      <c r="W15" s="16"/>
      <c r="X15" s="38"/>
      <c r="Y15" s="32">
        <v>1</v>
      </c>
      <c r="Z15" s="50"/>
      <c r="AA15" s="17"/>
      <c r="AB15" s="24"/>
      <c r="AC15" s="50">
        <v>1</v>
      </c>
      <c r="AD15" s="17">
        <v>1</v>
      </c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124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/>
      <c r="N16" s="16">
        <v>1</v>
      </c>
      <c r="O16" s="42"/>
      <c r="P16" s="48"/>
      <c r="Q16" s="38">
        <v>1</v>
      </c>
      <c r="R16" s="48">
        <v>1</v>
      </c>
      <c r="S16" s="50"/>
      <c r="T16" s="38"/>
      <c r="U16" s="48"/>
      <c r="V16" s="50"/>
      <c r="W16" s="16"/>
      <c r="X16" s="38"/>
      <c r="Y16" s="32"/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125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>
        <v>1</v>
      </c>
      <c r="L17" s="39"/>
      <c r="M17" s="32"/>
      <c r="N17" s="16">
        <v>1</v>
      </c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>
        <v>1</v>
      </c>
      <c r="W17" s="16"/>
      <c r="X17" s="38"/>
      <c r="Y17" s="32"/>
      <c r="Z17" s="50"/>
      <c r="AA17" s="17">
        <v>1</v>
      </c>
      <c r="AB17" s="24"/>
      <c r="AC17" s="50">
        <v>1</v>
      </c>
      <c r="AD17" s="17"/>
      <c r="AE17" s="24"/>
      <c r="AF17" s="50">
        <v>1</v>
      </c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126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>
        <v>1</v>
      </c>
      <c r="T18" s="38">
        <v>1</v>
      </c>
      <c r="U18" s="48"/>
      <c r="V18" s="50"/>
      <c r="W18" s="16"/>
      <c r="X18" s="38"/>
      <c r="Y18" s="32"/>
      <c r="Z18" s="50"/>
      <c r="AA18" s="17">
        <v>1</v>
      </c>
      <c r="AB18" s="24"/>
      <c r="AC18" s="50">
        <v>1</v>
      </c>
      <c r="AD18" s="17">
        <v>1</v>
      </c>
      <c r="AE18" s="24"/>
      <c r="AF18" s="50"/>
      <c r="AG18" s="50">
        <v>1</v>
      </c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127</v>
      </c>
      <c r="C19" s="24">
        <v>1</v>
      </c>
      <c r="D19" s="16"/>
      <c r="E19" s="24">
        <v>1</v>
      </c>
      <c r="F19" s="39">
        <v>1</v>
      </c>
      <c r="G19" s="32">
        <v>1</v>
      </c>
      <c r="H19" s="38">
        <v>1</v>
      </c>
      <c r="I19" s="32"/>
      <c r="J19" s="39">
        <v>1</v>
      </c>
      <c r="K19" s="32">
        <v>1</v>
      </c>
      <c r="L19" s="39"/>
      <c r="M19" s="32"/>
      <c r="N19" s="16"/>
      <c r="O19" s="42"/>
      <c r="P19" s="48">
        <v>1</v>
      </c>
      <c r="Q19" s="38">
        <v>1</v>
      </c>
      <c r="R19" s="48"/>
      <c r="S19" s="50"/>
      <c r="T19" s="38"/>
      <c r="U19" s="48"/>
      <c r="V19" s="50"/>
      <c r="W19" s="16"/>
      <c r="X19" s="38"/>
      <c r="Y19" s="32">
        <v>1</v>
      </c>
      <c r="Z19" s="50"/>
      <c r="AA19" s="17"/>
      <c r="AB19" s="24"/>
      <c r="AC19" s="50"/>
      <c r="AD19" s="17">
        <v>1</v>
      </c>
      <c r="AE19" s="24"/>
      <c r="AF19" s="50">
        <v>1</v>
      </c>
      <c r="AG19" s="50"/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128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>
        <v>1</v>
      </c>
      <c r="U20" s="48">
        <v>1</v>
      </c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129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>
        <v>1</v>
      </c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130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/>
      <c r="Z22" s="50"/>
      <c r="AA22" s="17">
        <v>1</v>
      </c>
      <c r="AB22" s="24"/>
      <c r="AC22" s="50"/>
      <c r="AD22" s="17">
        <v>1</v>
      </c>
      <c r="AE22" s="24"/>
      <c r="AF22" s="50"/>
      <c r="AG22" s="50"/>
      <c r="AH22" s="50"/>
      <c r="AI22" s="53">
        <v>1</v>
      </c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131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/>
      <c r="AJ23" s="24">
        <v>1</v>
      </c>
      <c r="AK23" s="50"/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132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>
        <v>1</v>
      </c>
      <c r="T24" s="38">
        <v>1</v>
      </c>
      <c r="U24" s="48">
        <v>1</v>
      </c>
      <c r="V24" s="50">
        <v>1</v>
      </c>
      <c r="W24" s="16"/>
      <c r="X24" s="38"/>
      <c r="Y24" s="32">
        <v>1</v>
      </c>
      <c r="Z24" s="50">
        <v>1</v>
      </c>
      <c r="AA24" s="17">
        <v>1</v>
      </c>
      <c r="AB24" s="24"/>
      <c r="AC24" s="50"/>
      <c r="AD24" s="17">
        <v>1</v>
      </c>
      <c r="AE24" s="24"/>
      <c r="AF24" s="50"/>
      <c r="AG24" s="50">
        <v>1</v>
      </c>
      <c r="AH24" s="50">
        <v>1</v>
      </c>
      <c r="AI24" s="53"/>
      <c r="AJ24" s="24">
        <v>1</v>
      </c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133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/>
      <c r="U25" s="48">
        <v>1</v>
      </c>
      <c r="V25" s="50">
        <v>1</v>
      </c>
      <c r="W25" s="16">
        <v>1</v>
      </c>
      <c r="X25" s="38"/>
      <c r="Y25" s="32"/>
      <c r="Z25" s="50">
        <v>1</v>
      </c>
      <c r="AA25" s="17"/>
      <c r="AB25" s="24"/>
      <c r="AC25" s="50"/>
      <c r="AD25" s="17">
        <v>1</v>
      </c>
      <c r="AE25" s="24"/>
      <c r="AF25" s="50"/>
      <c r="AG25" s="50">
        <v>1</v>
      </c>
      <c r="AH25" s="50"/>
      <c r="AI25" s="53"/>
      <c r="AJ25" s="24"/>
      <c r="AK25" s="50">
        <v>1</v>
      </c>
      <c r="AL25" s="16">
        <v>1</v>
      </c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134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>
        <v>1</v>
      </c>
      <c r="AA26" s="17">
        <v>1</v>
      </c>
      <c r="AB26" s="24"/>
      <c r="AC26" s="50"/>
      <c r="AD26" s="17">
        <v>1</v>
      </c>
      <c r="AE26" s="24"/>
      <c r="AF26" s="50">
        <v>1</v>
      </c>
      <c r="AG26" s="50">
        <v>1</v>
      </c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135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/>
      <c r="U27" s="48">
        <v>1</v>
      </c>
      <c r="V27" s="50">
        <v>1</v>
      </c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>
        <v>1</v>
      </c>
      <c r="AG27" s="50"/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136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/>
      <c r="V28" s="50"/>
      <c r="W28" s="16"/>
      <c r="X28" s="38">
        <v>1</v>
      </c>
      <c r="Y28" s="32"/>
      <c r="Z28" s="50"/>
      <c r="AA28" s="17"/>
      <c r="AB28" s="24">
        <v>1</v>
      </c>
      <c r="AC28" s="50">
        <v>1</v>
      </c>
      <c r="AD28" s="17"/>
      <c r="AE28" s="24">
        <v>1</v>
      </c>
      <c r="AF28" s="50"/>
      <c r="AG28" s="50"/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137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/>
      <c r="M29" s="32"/>
      <c r="N29" s="16"/>
      <c r="O29" s="42"/>
      <c r="P29" s="48"/>
      <c r="Q29" s="38">
        <v>1</v>
      </c>
      <c r="R29" s="48">
        <v>1</v>
      </c>
      <c r="S29" s="50"/>
      <c r="T29" s="38"/>
      <c r="U29" s="48"/>
      <c r="V29" s="50"/>
      <c r="W29" s="16"/>
      <c r="X29" s="38"/>
      <c r="Y29" s="32">
        <v>1</v>
      </c>
      <c r="Z29" s="50">
        <v>1</v>
      </c>
      <c r="AA29" s="17"/>
      <c r="AB29" s="24">
        <v>1</v>
      </c>
      <c r="AC29" s="50">
        <v>1</v>
      </c>
      <c r="AD29" s="17"/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138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>
        <v>1</v>
      </c>
      <c r="J30" s="39">
        <v>1</v>
      </c>
      <c r="K30" s="32">
        <v>1</v>
      </c>
      <c r="L30" s="39"/>
      <c r="M30" s="32"/>
      <c r="N30" s="16"/>
      <c r="O30" s="42"/>
      <c r="P30" s="48"/>
      <c r="Q30" s="38">
        <v>1</v>
      </c>
      <c r="R30" s="48">
        <v>1</v>
      </c>
      <c r="S30" s="50">
        <v>1</v>
      </c>
      <c r="T30" s="38"/>
      <c r="U30" s="48"/>
      <c r="V30" s="50"/>
      <c r="W30" s="16"/>
      <c r="X30" s="38"/>
      <c r="Y30" s="32"/>
      <c r="Z30" s="50"/>
      <c r="AA30" s="17">
        <v>1</v>
      </c>
      <c r="AB30" s="24">
        <v>1</v>
      </c>
      <c r="AC30" s="50">
        <v>1</v>
      </c>
      <c r="AD30" s="17"/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139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>
        <v>1</v>
      </c>
      <c r="L31" s="39">
        <v>1</v>
      </c>
      <c r="M31" s="32"/>
      <c r="N31" s="16"/>
      <c r="O31" s="42"/>
      <c r="P31" s="48"/>
      <c r="Q31" s="38"/>
      <c r="R31" s="48">
        <v>1</v>
      </c>
      <c r="S31" s="50">
        <v>1</v>
      </c>
      <c r="T31" s="38"/>
      <c r="U31" s="48"/>
      <c r="V31" s="50"/>
      <c r="W31" s="16"/>
      <c r="X31" s="38"/>
      <c r="Y31" s="32"/>
      <c r="Z31" s="50">
        <v>1</v>
      </c>
      <c r="AA31" s="17">
        <v>1</v>
      </c>
      <c r="AB31" s="24"/>
      <c r="AC31" s="50">
        <v>1</v>
      </c>
      <c r="AD31" s="17"/>
      <c r="AE31" s="24"/>
      <c r="AF31" s="50">
        <v>1</v>
      </c>
      <c r="AG31" s="50"/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140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>
        <v>1</v>
      </c>
      <c r="S32" s="50">
        <v>1</v>
      </c>
      <c r="T32" s="38"/>
      <c r="U32" s="48"/>
      <c r="V32" s="50"/>
      <c r="W32" s="16"/>
      <c r="X32" s="38">
        <v>1</v>
      </c>
      <c r="Y32" s="32">
        <v>1</v>
      </c>
      <c r="Z32" s="50"/>
      <c r="AA32" s="17"/>
      <c r="AB32" s="24"/>
      <c r="AC32" s="50"/>
      <c r="AD32" s="17">
        <v>1</v>
      </c>
      <c r="AE32" s="24"/>
      <c r="AF32" s="50"/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141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/>
      <c r="J33" s="39">
        <v>1</v>
      </c>
      <c r="K33" s="32">
        <v>1</v>
      </c>
      <c r="L33" s="39"/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/>
      <c r="W33" s="16"/>
      <c r="X33" s="38">
        <v>1</v>
      </c>
      <c r="Y33" s="32">
        <v>1</v>
      </c>
      <c r="Z33" s="50">
        <v>1</v>
      </c>
      <c r="AA33" s="17"/>
      <c r="AB33" s="24">
        <v>1</v>
      </c>
      <c r="AC33" s="50">
        <v>1</v>
      </c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0</v>
      </c>
      <c r="C34" s="24">
        <v>1</v>
      </c>
      <c r="D34" s="16"/>
      <c r="E34" s="24">
        <v>1</v>
      </c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>
        <v>1</v>
      </c>
      <c r="V34" s="50">
        <v>1</v>
      </c>
      <c r="W34" s="16">
        <v>1</v>
      </c>
      <c r="X34" s="38"/>
      <c r="Y34" s="32"/>
      <c r="Z34" s="50"/>
      <c r="AA34" s="17">
        <v>1</v>
      </c>
      <c r="AB34" s="24"/>
      <c r="AC34" s="50"/>
      <c r="AD34" s="17">
        <v>1</v>
      </c>
      <c r="AE34" s="24"/>
      <c r="AF34" s="50">
        <v>1</v>
      </c>
      <c r="AG34" s="50"/>
      <c r="AH34" s="50"/>
      <c r="AI34" s="53"/>
      <c r="AJ34" s="24"/>
      <c r="AK34" s="50">
        <v>1</v>
      </c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</v>
      </c>
      <c r="C35" s="24">
        <v>1</v>
      </c>
      <c r="D35" s="16"/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>
        <v>1</v>
      </c>
      <c r="S35" s="50">
        <v>1</v>
      </c>
      <c r="T35" s="38"/>
      <c r="U35" s="48"/>
      <c r="V35" s="50"/>
      <c r="W35" s="16"/>
      <c r="X35" s="38"/>
      <c r="Y35" s="32"/>
      <c r="Z35" s="50"/>
      <c r="AA35" s="17">
        <v>1</v>
      </c>
      <c r="AB35" s="24"/>
      <c r="AC35" s="50"/>
      <c r="AD35" s="17">
        <v>1</v>
      </c>
      <c r="AE35" s="24"/>
      <c r="AF35" s="50"/>
      <c r="AG35" s="50"/>
      <c r="AH35" s="50">
        <v>1</v>
      </c>
      <c r="AI35" s="53">
        <v>1</v>
      </c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2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/>
      <c r="V36" s="50"/>
      <c r="W36" s="16"/>
      <c r="X36" s="38"/>
      <c r="Y36" s="32"/>
      <c r="Z36" s="50"/>
      <c r="AA36" s="17">
        <v>1</v>
      </c>
      <c r="AB36" s="24"/>
      <c r="AC36" s="50"/>
      <c r="AD36" s="17">
        <v>1</v>
      </c>
      <c r="AE36" s="24"/>
      <c r="AF36" s="50">
        <v>1</v>
      </c>
      <c r="AG36" s="50"/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3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>
        <v>1</v>
      </c>
      <c r="W37" s="16">
        <v>1</v>
      </c>
      <c r="X37" s="38"/>
      <c r="Y37" s="32"/>
      <c r="Z37" s="50"/>
      <c r="AA37" s="17">
        <v>1</v>
      </c>
      <c r="AB37" s="24">
        <v>1</v>
      </c>
      <c r="AC37" s="50"/>
      <c r="AD37" s="17"/>
      <c r="AE37" s="24"/>
      <c r="AF37" s="50">
        <v>1</v>
      </c>
      <c r="AG37" s="50"/>
      <c r="AH37" s="50"/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4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>
        <v>1</v>
      </c>
      <c r="X38" s="38"/>
      <c r="Y38" s="32"/>
      <c r="Z38" s="50"/>
      <c r="AA38" s="17">
        <v>1</v>
      </c>
      <c r="AB38" s="24"/>
      <c r="AC38" s="50"/>
      <c r="AD38" s="17">
        <v>1</v>
      </c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101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34" yWindow="16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D3" sqref="D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87</v>
      </c>
      <c r="B1" s="61" t="s">
        <v>83</v>
      </c>
      <c r="C1" s="61"/>
      <c r="D1" s="62" t="s">
        <v>84</v>
      </c>
      <c r="E1" s="63" t="s">
        <v>85</v>
      </c>
      <c r="F1" s="62" t="s">
        <v>86</v>
      </c>
      <c r="G1" s="60" t="s">
        <v>89</v>
      </c>
      <c r="H1" s="60" t="s">
        <v>97</v>
      </c>
      <c r="I1" s="64" t="s">
        <v>88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Panna National Park, Madhya Pradesh</v>
      </c>
      <c r="C3" s="161"/>
      <c r="D3" s="162" t="str" ph="1">
        <f>Scoresheet!C3</f>
        <v>24.68203 - 24.73176 °N</v>
      </c>
      <c r="E3" s="163" t="str" ph="1">
        <f>Scoresheet!E3</f>
        <v>79.98002 - 80.03068 °E</v>
      </c>
      <c r="F3" s="162" t="str" ph="1">
        <f>Scoresheet!G3</f>
        <v>201 - 234 m</v>
      </c>
      <c r="G3" s="164" ph="1">
        <f>Scoresheet!I3</f>
        <v>39198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91</v>
      </c>
      <c r="D5" s="86" t="s">
        <v>98</v>
      </c>
    </row>
    <row r="6" spans="1:82" ht="15" customHeight="1">
      <c r="C6" s="87" t="s">
        <v>90</v>
      </c>
      <c r="D6" s="88" t="s">
        <v>40</v>
      </c>
      <c r="E6" s="89" t="s">
        <v>41</v>
      </c>
      <c r="F6" s="89" t="s">
        <v>42</v>
      </c>
      <c r="G6" s="89" t="s">
        <v>43</v>
      </c>
      <c r="H6" s="89" t="s">
        <v>44</v>
      </c>
      <c r="I6" s="89" t="s">
        <v>45</v>
      </c>
      <c r="J6" s="89" t="s">
        <v>46</v>
      </c>
      <c r="K6" s="90" t="s">
        <v>47</v>
      </c>
      <c r="L6" s="90" t="s">
        <v>48</v>
      </c>
      <c r="M6" s="90" t="s">
        <v>49</v>
      </c>
      <c r="N6" s="90" t="s">
        <v>50</v>
      </c>
      <c r="O6" s="90" t="s">
        <v>51</v>
      </c>
      <c r="P6" s="90" t="s">
        <v>52</v>
      </c>
      <c r="Q6" s="90" t="s">
        <v>53</v>
      </c>
      <c r="R6" s="90" t="s">
        <v>54</v>
      </c>
      <c r="S6" s="90" t="s">
        <v>55</v>
      </c>
      <c r="T6" s="91" t="s">
        <v>56</v>
      </c>
      <c r="U6" s="91" t="s">
        <v>57</v>
      </c>
      <c r="V6" s="91" t="s">
        <v>58</v>
      </c>
      <c r="W6" s="91" t="s">
        <v>59</v>
      </c>
      <c r="X6" s="92" t="s">
        <v>60</v>
      </c>
      <c r="Y6" s="92" t="s">
        <v>61</v>
      </c>
      <c r="Z6" s="92" t="s">
        <v>62</v>
      </c>
      <c r="AA6" s="93" t="s">
        <v>63</v>
      </c>
      <c r="AB6" s="93" t="s">
        <v>64</v>
      </c>
      <c r="AC6" s="93" t="s">
        <v>65</v>
      </c>
      <c r="AD6" s="93" t="s">
        <v>66</v>
      </c>
      <c r="AE6" s="93" t="s">
        <v>67</v>
      </c>
      <c r="AF6" s="94" t="s">
        <v>68</v>
      </c>
      <c r="AG6" s="94" t="s">
        <v>69</v>
      </c>
      <c r="AH6" s="94" t="s">
        <v>70</v>
      </c>
      <c r="AI6" s="95"/>
      <c r="AJ6" s="95"/>
      <c r="AK6" s="95"/>
      <c r="AL6" s="95"/>
      <c r="AM6" s="95"/>
      <c r="AN6" s="95"/>
      <c r="AQ6" s="66" t="s">
        <v>71</v>
      </c>
      <c r="AR6" s="96" t="s">
        <v>40</v>
      </c>
      <c r="AS6" s="97" t="s">
        <v>41</v>
      </c>
      <c r="AT6" s="97" t="s">
        <v>42</v>
      </c>
      <c r="AU6" s="97" t="s">
        <v>43</v>
      </c>
      <c r="AV6" s="97" t="s">
        <v>44</v>
      </c>
      <c r="AW6" s="97" t="s">
        <v>45</v>
      </c>
      <c r="AX6" s="97" t="s">
        <v>46</v>
      </c>
      <c r="AY6" s="98" t="s">
        <v>47</v>
      </c>
      <c r="AZ6" s="98" t="s">
        <v>48</v>
      </c>
      <c r="BA6" s="98" t="s">
        <v>49</v>
      </c>
      <c r="BB6" s="98" t="s">
        <v>50</v>
      </c>
      <c r="BC6" s="98" t="s">
        <v>51</v>
      </c>
      <c r="BD6" s="98" t="s">
        <v>52</v>
      </c>
      <c r="BE6" s="98" t="s">
        <v>53</v>
      </c>
      <c r="BF6" s="98" t="s">
        <v>54</v>
      </c>
      <c r="BG6" s="98" t="s">
        <v>55</v>
      </c>
      <c r="BH6" s="99" t="s">
        <v>56</v>
      </c>
      <c r="BI6" s="99" t="s">
        <v>57</v>
      </c>
      <c r="BJ6" s="99" t="s">
        <v>58</v>
      </c>
      <c r="BK6" s="99" t="s">
        <v>59</v>
      </c>
      <c r="BL6" s="100" t="s">
        <v>60</v>
      </c>
      <c r="BM6" s="100" t="s">
        <v>61</v>
      </c>
      <c r="BN6" s="100" t="s">
        <v>62</v>
      </c>
      <c r="BO6" s="101" t="s">
        <v>63</v>
      </c>
      <c r="BP6" s="101" t="s">
        <v>64</v>
      </c>
      <c r="BQ6" s="101" t="s">
        <v>65</v>
      </c>
      <c r="BR6" s="101" t="s">
        <v>66</v>
      </c>
      <c r="BS6" s="101" t="s">
        <v>67</v>
      </c>
      <c r="BT6" s="95" t="s">
        <v>68</v>
      </c>
      <c r="BU6" s="95" t="s">
        <v>69</v>
      </c>
      <c r="BV6" s="95" t="s">
        <v>70</v>
      </c>
      <c r="BX6" s="102" t="s">
        <v>92</v>
      </c>
      <c r="BY6" s="103" t="s">
        <v>72</v>
      </c>
      <c r="BZ6" s="104" t="s">
        <v>73</v>
      </c>
      <c r="CA6" s="105" t="s">
        <v>74</v>
      </c>
      <c r="CB6" s="106" t="s">
        <v>75</v>
      </c>
      <c r="CC6" s="107" t="s">
        <v>76</v>
      </c>
      <c r="CD6" s="108" t="s">
        <v>77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0.25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0.25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1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1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1</v>
      </c>
      <c r="U8" s="66">
        <f>IF((Scoresheet!$Y8+Scoresheet!$Z8+Scoresheet!$AA8)=0,0,FLOOR(Scoresheet!Y8/(Scoresheet!$Y8+Scoresheet!$Z8+Scoresheet!$AA8),0.01))</f>
        <v>0.33</v>
      </c>
      <c r="V8" s="66">
        <f>IF((Scoresheet!$Y8+Scoresheet!$Z8+Scoresheet!$AA8)=0,0,FLOOR(Scoresheet!Z8/(Scoresheet!$Y8+Scoresheet!$Z8+Scoresheet!$AA8),0.01))</f>
        <v>0.33</v>
      </c>
      <c r="W8" s="109">
        <f>IF((Scoresheet!$Y8+Scoresheet!$Z8+Scoresheet!$AA8)=0,0,FLOOR(Scoresheet!AA8/(Scoresheet!$Y8+Scoresheet!$Z8+Scoresheet!$AA8),0.01))</f>
        <v>0.33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0</v>
      </c>
      <c r="BH8" s="66">
        <f t="shared" ref="BH8:BH71" si="28">IF(T8&gt;0,1,0)</f>
        <v>1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1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0</v>
      </c>
      <c r="BE9" s="66">
        <f t="shared" si="25"/>
        <v>0</v>
      </c>
      <c r="BF9" s="66">
        <f t="shared" si="26"/>
        <v>0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1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1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0</v>
      </c>
      <c r="AV10" s="66">
        <f t="shared" si="16"/>
        <v>1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0.5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0.5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1</v>
      </c>
      <c r="BM11" s="66">
        <f t="shared" si="33"/>
        <v>1</v>
      </c>
      <c r="BN11" s="66">
        <f t="shared" si="34"/>
        <v>0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1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0.5</v>
      </c>
      <c r="D12" s="109">
        <f>IF(Scoresheet!D12=0,0,Scoresheet!D12/(Scoresheet!C12+Scoresheet!D12))</f>
        <v>0.5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0.5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0.5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0.5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0.5</v>
      </c>
      <c r="AH12" s="109">
        <f>IF((Scoresheet!$AJ12+Scoresheet!$AK12+Scoresheet!$AL12)=0,0,FLOOR(Scoresheet!AL12/(Scoresheet!$AJ12+Scoresheet!$AK12+Scoresheet!$AL12),0.01))</f>
        <v>0.5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1</v>
      </c>
      <c r="BC12" s="66">
        <f t="shared" si="23"/>
        <v>1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0</v>
      </c>
      <c r="BQ12" s="66">
        <f t="shared" si="37"/>
        <v>1</v>
      </c>
      <c r="BR12" s="66">
        <f t="shared" si="38"/>
        <v>1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1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0.25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0.25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0.5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1</v>
      </c>
      <c r="Z13" s="115">
        <f>IF((Scoresheet!$AB13+Scoresheet!$AC13+Scoresheet!$AD13)=0,0,FLOOR(Scoresheet!AD13/(Scoresheet!$AB13+Scoresheet!$AC13+Scoresheet!$AD13),0.01))</f>
        <v>0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0</v>
      </c>
      <c r="BD13" s="66">
        <f t="shared" si="24"/>
        <v>1</v>
      </c>
      <c r="BE13" s="66">
        <f t="shared" si="25"/>
        <v>1</v>
      </c>
      <c r="BF13" s="66">
        <f t="shared" si="26"/>
        <v>1</v>
      </c>
      <c r="BG13" s="66">
        <f t="shared" si="27"/>
        <v>1</v>
      </c>
      <c r="BH13" s="66">
        <f t="shared" si="28"/>
        <v>0</v>
      </c>
      <c r="BI13" s="66">
        <f t="shared" si="29"/>
        <v>1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0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0.25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0.25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0.25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0.25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1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1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0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1</v>
      </c>
      <c r="BJ15" s="66">
        <f t="shared" si="30"/>
        <v>0</v>
      </c>
      <c r="BK15" s="66">
        <f t="shared" si="31"/>
        <v>0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0.5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0.5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1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1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0.25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1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1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0.5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0.5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0.5</v>
      </c>
      <c r="Z18" s="115">
        <f>IF((Scoresheet!$AB18+Scoresheet!$AC18+Scoresheet!$AD18)=0,0,FLOOR(Scoresheet!AD18/(Scoresheet!$AB18+Scoresheet!$AC18+Scoresheet!$AD18),0.01))</f>
        <v>0.5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1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0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0.5</v>
      </c>
      <c r="F19" s="66">
        <f>IF(Scoresheet!G19=0,0,Scoresheet!G19/(Scoresheet!G19+Scoresheet!H19)*(IF(Result!E19=0,1,Result!E19)))</f>
        <v>0.25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0.5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1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1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1</v>
      </c>
      <c r="AU19" s="66">
        <f t="shared" si="15"/>
        <v>0</v>
      </c>
      <c r="AV19" s="66">
        <f t="shared" si="16"/>
        <v>1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1</v>
      </c>
      <c r="BA19" s="66">
        <f t="shared" si="21"/>
        <v>1</v>
      </c>
      <c r="BB19" s="66">
        <f t="shared" si="22"/>
        <v>0</v>
      </c>
      <c r="BC19" s="66">
        <f t="shared" si="23"/>
        <v>0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0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0.25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0.25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0.25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0.25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0.25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1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1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0.5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1</v>
      </c>
      <c r="AG23" s="66">
        <f>IF((Scoresheet!$AJ23+Scoresheet!$AK23+Scoresheet!$AL23)=0,0,FLOOR(Scoresheet!AK23/(Scoresheet!$AJ23+Scoresheet!$AK23+Scoresheet!$AL23),0.01))</f>
        <v>0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0</v>
      </c>
      <c r="BT23" s="66">
        <f t="shared" si="40"/>
        <v>1</v>
      </c>
      <c r="BU23" s="66">
        <f t="shared" si="41"/>
        <v>0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0.33</v>
      </c>
      <c r="V24" s="66">
        <f>IF((Scoresheet!$Y24+Scoresheet!$Z24+Scoresheet!$AA24)=0,0,FLOOR(Scoresheet!Z24/(Scoresheet!$Y24+Scoresheet!$Z24+Scoresheet!$AA24),0.01))</f>
        <v>0.33</v>
      </c>
      <c r="W24" s="109">
        <f>IF((Scoresheet!$Y24+Scoresheet!$Z24+Scoresheet!$AA24)=0,0,FLOOR(Scoresheet!AA24/(Scoresheet!$Y24+Scoresheet!$Z24+Scoresheet!$AA24),0.01))</f>
        <v>0.33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0.5</v>
      </c>
      <c r="AG24" s="66">
        <f>IF((Scoresheet!$AJ24+Scoresheet!$AK24+Scoresheet!$AL24)=0,0,FLOOR(Scoresheet!AK24/(Scoresheet!$AJ24+Scoresheet!$AK24+Scoresheet!$AL24),0.01))</f>
        <v>0.5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1</v>
      </c>
      <c r="BR24" s="66">
        <f t="shared" si="38"/>
        <v>1</v>
      </c>
      <c r="BS24" s="66">
        <f t="shared" si="39"/>
        <v>0</v>
      </c>
      <c r="BT24" s="66">
        <f t="shared" si="40"/>
        <v>1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0.33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1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0.5</v>
      </c>
      <c r="AH25" s="109">
        <f>IF((Scoresheet!$AJ25+Scoresheet!$AK25+Scoresheet!$AL25)=0,0,FLOOR(Scoresheet!AL25/(Scoresheet!$AJ25+Scoresheet!$AK25+Scoresheet!$AL25),0.01))</f>
        <v>0.5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1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0.5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1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0.5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1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1</v>
      </c>
      <c r="BI28" s="66">
        <f t="shared" si="29"/>
        <v>0</v>
      </c>
      <c r="BJ28" s="66">
        <f t="shared" si="30"/>
        <v>0</v>
      </c>
      <c r="BK28" s="66">
        <f t="shared" si="31"/>
        <v>0</v>
      </c>
      <c r="BL28" s="66">
        <f t="shared" si="32"/>
        <v>1</v>
      </c>
      <c r="BM28" s="66">
        <f t="shared" si="33"/>
        <v>1</v>
      </c>
      <c r="BN28" s="66">
        <f t="shared" si="34"/>
        <v>0</v>
      </c>
      <c r="BO28" s="66">
        <f t="shared" si="35"/>
        <v>1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1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0.5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0.5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0.5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1</v>
      </c>
      <c r="BB29" s="66">
        <f t="shared" si="22"/>
        <v>1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1</v>
      </c>
      <c r="BJ29" s="66">
        <f t="shared" si="30"/>
        <v>1</v>
      </c>
      <c r="BK29" s="66">
        <f t="shared" si="31"/>
        <v>0</v>
      </c>
      <c r="BL29" s="66">
        <f t="shared" si="32"/>
        <v>1</v>
      </c>
      <c r="BM29" s="66">
        <f t="shared" si="33"/>
        <v>1</v>
      </c>
      <c r="BN29" s="66">
        <f t="shared" si="34"/>
        <v>0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1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0.33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0.33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1</v>
      </c>
      <c r="X30" s="66">
        <f>IF((Scoresheet!$AB30+Scoresheet!$AC30+Scoresheet!$AD30)=0,0,FLOOR(Scoresheet!AB30/(Scoresheet!$AB30+Scoresheet!$AC30+Scoresheet!$AD30),0.01))</f>
        <v>0.5</v>
      </c>
      <c r="Y30" s="66">
        <f>IF((Scoresheet!$AB30+Scoresheet!$AC30+Scoresheet!$AD30)=0,0,FLOOR(Scoresheet!AC30/(Scoresheet!$AB30+Scoresheet!$AC30+Scoresheet!$AD30),0.01))</f>
        <v>0.5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1</v>
      </c>
      <c r="AV30" s="66">
        <f t="shared" si="16"/>
        <v>1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1</v>
      </c>
      <c r="BB30" s="66">
        <f t="shared" si="22"/>
        <v>1</v>
      </c>
      <c r="BC30" s="66">
        <f t="shared" si="23"/>
        <v>1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1</v>
      </c>
      <c r="BL30" s="66">
        <f t="shared" si="32"/>
        <v>1</v>
      </c>
      <c r="BM30" s="66">
        <f t="shared" si="33"/>
        <v>1</v>
      </c>
      <c r="BN30" s="66">
        <f t="shared" si="34"/>
        <v>0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0.5</v>
      </c>
      <c r="I31" s="66">
        <f>IF(Scoresheet!L31=0,0,Scoresheet!L31/(Scoresheet!K31+Scoresheet!L31)*(IF(Result!E31=0,1,Result!E31)))</f>
        <v>0.5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0.5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0.5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0.5</v>
      </c>
      <c r="W31" s="109">
        <f>IF((Scoresheet!$Y31+Scoresheet!$Z31+Scoresheet!$AA31)=0,0,FLOOR(Scoresheet!AA31/(Scoresheet!$Y31+Scoresheet!$Z31+Scoresheet!$AA31),0.01))</f>
        <v>0.5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1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1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1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1</v>
      </c>
      <c r="BC31" s="66">
        <f t="shared" si="23"/>
        <v>1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0</v>
      </c>
      <c r="BO31" s="66">
        <f t="shared" si="35"/>
        <v>0</v>
      </c>
      <c r="BP31" s="66">
        <f t="shared" si="36"/>
        <v>1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0.5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0.5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1</v>
      </c>
      <c r="U32" s="66">
        <f>IF((Scoresheet!$Y32+Scoresheet!$Z32+Scoresheet!$AA32)=0,0,FLOOR(Scoresheet!Y32/(Scoresheet!$Y32+Scoresheet!$Z32+Scoresheet!$AA32),0.01))</f>
        <v>1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1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1</v>
      </c>
      <c r="BC32" s="66">
        <f t="shared" si="23"/>
        <v>1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1</v>
      </c>
      <c r="BI32" s="66">
        <f t="shared" si="29"/>
        <v>1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1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1</v>
      </c>
      <c r="U33" s="66">
        <f>IF((Scoresheet!$Y33+Scoresheet!$Z33+Scoresheet!$AA33)=0,0,FLOOR(Scoresheet!Y33/(Scoresheet!$Y33+Scoresheet!$Z33+Scoresheet!$AA33),0.01))</f>
        <v>0.5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0.33</v>
      </c>
      <c r="Y33" s="66">
        <f>IF((Scoresheet!$AB33+Scoresheet!$AC33+Scoresheet!$AD33)=0,0,FLOOR(Scoresheet!AC33/(Scoresheet!$AB33+Scoresheet!$AC33+Scoresheet!$AD33),0.01))</f>
        <v>0.33</v>
      </c>
      <c r="Z33" s="115">
        <f>IF((Scoresheet!$AB33+Scoresheet!$AC33+Scoresheet!$AD33)=0,0,FLOOR(Scoresheet!AD33/(Scoresheet!$AB33+Scoresheet!$AC33+Scoresheet!$AD33),0.01))</f>
        <v>0.33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1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1</v>
      </c>
      <c r="BI33" s="66">
        <f t="shared" si="29"/>
        <v>1</v>
      </c>
      <c r="BJ33" s="66">
        <f t="shared" si="30"/>
        <v>1</v>
      </c>
      <c r="BK33" s="66">
        <f t="shared" si="31"/>
        <v>0</v>
      </c>
      <c r="BL33" s="66">
        <f t="shared" si="32"/>
        <v>1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1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0.33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0.33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1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0.5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0.5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0.5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0.5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0.5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1</v>
      </c>
      <c r="BC35" s="66">
        <f t="shared" si="23"/>
        <v>1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1</v>
      </c>
      <c r="BS35" s="66">
        <f t="shared" si="39"/>
        <v>1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0.5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0.5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0.5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1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1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1</v>
      </c>
      <c r="BG37" s="66">
        <f t="shared" si="27"/>
        <v>1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1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1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1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1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1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0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32</v>
      </c>
      <c r="B108" s="118" t="s">
        <v>78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79</v>
      </c>
      <c r="AQ108" s="96" ph="1">
        <f t="shared" ref="AQ108:BV108" si="91">SUM(AQ7:AQ107)</f>
        <v>32</v>
      </c>
      <c r="AR108" s="96" ph="1">
        <f t="shared" si="91"/>
        <v>32</v>
      </c>
      <c r="AS108" s="96" ph="1">
        <f t="shared" si="91"/>
        <v>24</v>
      </c>
      <c r="AT108" s="96" ph="1">
        <f t="shared" si="91"/>
        <v>9</v>
      </c>
      <c r="AU108" s="96" ph="1">
        <f t="shared" si="91"/>
        <v>4</v>
      </c>
      <c r="AV108" s="96" ph="1">
        <f t="shared" si="91"/>
        <v>9</v>
      </c>
      <c r="AW108" s="96" ph="1">
        <f t="shared" si="91"/>
        <v>3</v>
      </c>
      <c r="AX108" s="96" ph="1">
        <f t="shared" si="91"/>
        <v>0</v>
      </c>
      <c r="AY108" s="96" ph="1">
        <f t="shared" si="91"/>
        <v>0</v>
      </c>
      <c r="AZ108" s="96" ph="1">
        <f t="shared" si="91"/>
        <v>1</v>
      </c>
      <c r="BA108" s="96" ph="1">
        <f t="shared" si="91"/>
        <v>4</v>
      </c>
      <c r="BB108" s="96" ph="1">
        <f t="shared" si="91"/>
        <v>9</v>
      </c>
      <c r="BC108" s="96" ph="1">
        <f t="shared" si="91"/>
        <v>20</v>
      </c>
      <c r="BD108" s="96" ph="1">
        <f t="shared" si="91"/>
        <v>18</v>
      </c>
      <c r="BE108" s="96" ph="1">
        <f t="shared" si="91"/>
        <v>16</v>
      </c>
      <c r="BF108" s="96" ph="1">
        <f t="shared" si="91"/>
        <v>13</v>
      </c>
      <c r="BG108" s="96" ph="1">
        <f t="shared" si="91"/>
        <v>9</v>
      </c>
      <c r="BH108" s="96" ph="1">
        <f t="shared" si="91"/>
        <v>5</v>
      </c>
      <c r="BI108" s="96" ph="1">
        <f t="shared" si="91"/>
        <v>9</v>
      </c>
      <c r="BJ108" s="96" ph="1">
        <f t="shared" si="91"/>
        <v>12</v>
      </c>
      <c r="BK108" s="96" ph="1">
        <f t="shared" si="91"/>
        <v>21</v>
      </c>
      <c r="BL108" s="96" ph="1">
        <f t="shared" si="91"/>
        <v>6</v>
      </c>
      <c r="BM108" s="96" ph="1">
        <f t="shared" si="91"/>
        <v>12</v>
      </c>
      <c r="BN108" s="96" ph="1">
        <f t="shared" si="91"/>
        <v>24</v>
      </c>
      <c r="BO108" s="96" ph="1">
        <f t="shared" si="91"/>
        <v>1</v>
      </c>
      <c r="BP108" s="96" ph="1">
        <f t="shared" si="91"/>
        <v>22</v>
      </c>
      <c r="BQ108" s="96" ph="1">
        <f t="shared" si="91"/>
        <v>18</v>
      </c>
      <c r="BR108" s="96" ph="1">
        <f t="shared" si="91"/>
        <v>5</v>
      </c>
      <c r="BS108" s="96" ph="1">
        <f t="shared" si="91"/>
        <v>2</v>
      </c>
      <c r="BT108" s="96" ph="1">
        <f t="shared" si="91"/>
        <v>2</v>
      </c>
      <c r="BU108" s="96" ph="1">
        <f t="shared" si="91"/>
        <v>31</v>
      </c>
      <c r="BV108" s="96" ph="1">
        <f t="shared" si="91"/>
        <v>4</v>
      </c>
      <c r="BW108" s="117" t="s">
        <v>79</v>
      </c>
      <c r="BX108" s="117" ph="1">
        <f>SUM(BX7:BX107)</f>
        <v>32</v>
      </c>
      <c r="BY108" s="117" ph="1">
        <f t="shared" ref="BY108:CD108" si="92">SUM(BY7:BY107)</f>
        <v>32</v>
      </c>
      <c r="BZ108" s="117" ph="1">
        <f t="shared" si="92"/>
        <v>32</v>
      </c>
      <c r="CA108" s="117" ph="1">
        <f t="shared" si="92"/>
        <v>32</v>
      </c>
      <c r="CB108" s="117" ph="1">
        <f t="shared" si="92"/>
        <v>32</v>
      </c>
      <c r="CC108" s="117" ph="1">
        <f t="shared" si="92"/>
        <v>32</v>
      </c>
      <c r="CD108" s="117" ph="1">
        <f t="shared" si="92"/>
        <v>32</v>
      </c>
    </row>
    <row r="109" spans="1:82">
      <c r="A109" s="96"/>
      <c r="B109" s="118" t="s">
        <v>80</v>
      </c>
      <c r="C109" s="117"/>
      <c r="D109" s="123">
        <f>SUM(D7:D107)</f>
        <v>0.5</v>
      </c>
      <c r="E109" s="97">
        <f t="shared" ref="E109:AH109" si="93">SUM(E7:E107)</f>
        <v>23.5</v>
      </c>
      <c r="F109" s="97">
        <f>SUM(F7:F107)</f>
        <v>4.25</v>
      </c>
      <c r="G109" s="97">
        <f t="shared" si="93"/>
        <v>2</v>
      </c>
      <c r="H109" s="97">
        <f t="shared" si="93"/>
        <v>7</v>
      </c>
      <c r="I109" s="97">
        <f t="shared" si="93"/>
        <v>1.5</v>
      </c>
      <c r="J109" s="123">
        <f t="shared" si="93"/>
        <v>0</v>
      </c>
      <c r="K109" s="97">
        <f t="shared" si="93"/>
        <v>0</v>
      </c>
      <c r="L109" s="97">
        <f t="shared" si="93"/>
        <v>0.5</v>
      </c>
      <c r="M109" s="97">
        <f t="shared" si="93"/>
        <v>1.83</v>
      </c>
      <c r="N109" s="97">
        <f t="shared" si="93"/>
        <v>3.91</v>
      </c>
      <c r="O109" s="97">
        <f t="shared" si="93"/>
        <v>7.0500000000000007</v>
      </c>
      <c r="P109" s="97">
        <f t="shared" si="93"/>
        <v>6.2200000000000006</v>
      </c>
      <c r="Q109" s="97">
        <f t="shared" si="93"/>
        <v>4.5500000000000007</v>
      </c>
      <c r="R109" s="97">
        <f t="shared" si="93"/>
        <v>3.81</v>
      </c>
      <c r="S109" s="123">
        <f t="shared" si="93"/>
        <v>4.0600000000000005</v>
      </c>
      <c r="T109" s="97">
        <f t="shared" si="93"/>
        <v>5</v>
      </c>
      <c r="U109" s="97">
        <f t="shared" si="93"/>
        <v>5.66</v>
      </c>
      <c r="V109" s="97">
        <f t="shared" si="93"/>
        <v>7.16</v>
      </c>
      <c r="W109" s="123">
        <f t="shared" si="93"/>
        <v>18.16</v>
      </c>
      <c r="X109" s="97">
        <f t="shared" si="93"/>
        <v>3.33</v>
      </c>
      <c r="Y109" s="97">
        <f t="shared" si="93"/>
        <v>7.33</v>
      </c>
      <c r="Z109" s="123">
        <f t="shared" si="93"/>
        <v>21.33</v>
      </c>
      <c r="AA109" s="97">
        <f t="shared" si="93"/>
        <v>1</v>
      </c>
      <c r="AB109" s="97">
        <f t="shared" si="93"/>
        <v>16.5</v>
      </c>
      <c r="AC109" s="97">
        <f t="shared" si="93"/>
        <v>10.5</v>
      </c>
      <c r="AD109" s="97">
        <f t="shared" si="93"/>
        <v>2.5</v>
      </c>
      <c r="AE109" s="123">
        <f t="shared" si="93"/>
        <v>1.5</v>
      </c>
      <c r="AF109" s="97">
        <f t="shared" si="93"/>
        <v>1.5</v>
      </c>
      <c r="AG109" s="97">
        <f t="shared" si="93"/>
        <v>28.5</v>
      </c>
      <c r="AH109" s="123">
        <f t="shared" si="93"/>
        <v>2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81</v>
      </c>
      <c r="C110" s="117"/>
      <c r="D110" s="123">
        <f>AR108</f>
        <v>32</v>
      </c>
      <c r="E110" s="97">
        <f>BY108</f>
        <v>32</v>
      </c>
      <c r="F110" s="97">
        <f>BY108</f>
        <v>32</v>
      </c>
      <c r="G110" s="97">
        <f>BY108</f>
        <v>32</v>
      </c>
      <c r="H110" s="97">
        <f>BY108</f>
        <v>32</v>
      </c>
      <c r="I110" s="97">
        <f>BY108</f>
        <v>32</v>
      </c>
      <c r="J110" s="123">
        <f>BY108</f>
        <v>32</v>
      </c>
      <c r="K110" s="98">
        <f>BZ108</f>
        <v>32</v>
      </c>
      <c r="L110" s="98">
        <f>BZ108</f>
        <v>32</v>
      </c>
      <c r="M110" s="98">
        <f>BZ108</f>
        <v>32</v>
      </c>
      <c r="N110" s="98">
        <f>BZ108</f>
        <v>32</v>
      </c>
      <c r="O110" s="98">
        <f>BZ108</f>
        <v>32</v>
      </c>
      <c r="P110" s="98">
        <f>BZ108</f>
        <v>32</v>
      </c>
      <c r="Q110" s="98">
        <f>BZ108</f>
        <v>32</v>
      </c>
      <c r="R110" s="98">
        <f>BZ108</f>
        <v>32</v>
      </c>
      <c r="S110" s="119">
        <f>BZ108</f>
        <v>32</v>
      </c>
      <c r="T110" s="99">
        <f>CA108</f>
        <v>32</v>
      </c>
      <c r="U110" s="99">
        <f>CA108</f>
        <v>32</v>
      </c>
      <c r="V110" s="99">
        <f>CA108</f>
        <v>32</v>
      </c>
      <c r="W110" s="120">
        <f>CA108</f>
        <v>32</v>
      </c>
      <c r="X110" s="117">
        <f>CB108</f>
        <v>32</v>
      </c>
      <c r="Y110" s="117">
        <f>CB108</f>
        <v>32</v>
      </c>
      <c r="Z110" s="118">
        <f>CB108</f>
        <v>32</v>
      </c>
      <c r="AA110" s="101">
        <f>CC108</f>
        <v>32</v>
      </c>
      <c r="AB110" s="101">
        <f>CC108</f>
        <v>32</v>
      </c>
      <c r="AC110" s="101">
        <f>CC108</f>
        <v>32</v>
      </c>
      <c r="AD110" s="101">
        <f>CC108</f>
        <v>32</v>
      </c>
      <c r="AE110" s="121">
        <f>CC108</f>
        <v>32</v>
      </c>
      <c r="AF110" s="95">
        <f>CD108</f>
        <v>32</v>
      </c>
      <c r="AG110" s="95">
        <f>CD108</f>
        <v>32</v>
      </c>
      <c r="AH110" s="122">
        <f>CD108</f>
        <v>32</v>
      </c>
      <c r="AI110" s="95"/>
      <c r="AJ110" s="95"/>
      <c r="AK110" s="95"/>
      <c r="AL110" s="95"/>
      <c r="AM110" s="95"/>
      <c r="AN110" s="95"/>
      <c r="AP110" s="66" t="s">
        <v>93</v>
      </c>
      <c r="AQ110" s="66">
        <f>SUM(BX108:CD108)</f>
        <v>224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95</v>
      </c>
      <c r="AQ111" s="66">
        <f>AQ108*7-SUM(BX108:CD108)</f>
        <v>0</v>
      </c>
    </row>
    <row r="112" spans="1:82">
      <c r="A112" s="96"/>
      <c r="B112" s="96" t="s">
        <v>82</v>
      </c>
      <c r="C112" s="96"/>
      <c r="D112" s="59">
        <f>(D109/AR108)*100</f>
        <v>1.5625</v>
      </c>
      <c r="E112" s="59">
        <f>(E109/BY108)*100</f>
        <v>73.4375</v>
      </c>
      <c r="F112" s="59">
        <f>(F109/BY108)*100</f>
        <v>13.28125</v>
      </c>
      <c r="G112" s="59">
        <f>(G109/BY108)*100</f>
        <v>6.25</v>
      </c>
      <c r="H112" s="59">
        <f>(H109/BY108)*100</f>
        <v>21.875</v>
      </c>
      <c r="I112" s="59">
        <f>(I109/BY108)*100</f>
        <v>4.6875</v>
      </c>
      <c r="J112" s="59">
        <f>(J109/BY108)*100</f>
        <v>0</v>
      </c>
      <c r="K112" s="59">
        <f>(K109/BZ108)*100</f>
        <v>0</v>
      </c>
      <c r="L112" s="59">
        <f>(L109/BZ108)*100</f>
        <v>1.5625</v>
      </c>
      <c r="M112" s="59">
        <f>(M109/BZ108)*100</f>
        <v>5.71875</v>
      </c>
      <c r="N112" s="59">
        <f>(N109/BZ108)*100</f>
        <v>12.21875</v>
      </c>
      <c r="O112" s="59">
        <f>(O109/BZ108)*100</f>
        <v>22.031250000000004</v>
      </c>
      <c r="P112" s="59">
        <f>(P109/BZ108)*100</f>
        <v>19.437500000000004</v>
      </c>
      <c r="Q112" s="59">
        <f>(Q109/BZ108)*100</f>
        <v>14.218750000000002</v>
      </c>
      <c r="R112" s="59">
        <f>(R109/BZ108)*100</f>
        <v>11.90625</v>
      </c>
      <c r="S112" s="59">
        <f>(S109/BZ108)*100</f>
        <v>12.687500000000002</v>
      </c>
      <c r="T112" s="59">
        <f>(T109/CA108)*100</f>
        <v>15.625</v>
      </c>
      <c r="U112" s="59">
        <f>(U109/CA108)*100</f>
        <v>17.6875</v>
      </c>
      <c r="V112" s="59">
        <f>(V109/CA108)*100</f>
        <v>22.375</v>
      </c>
      <c r="W112" s="59">
        <f>(W109/CA108)*100</f>
        <v>56.75</v>
      </c>
      <c r="X112" s="59">
        <f>(X109/CB108)*100</f>
        <v>10.40625</v>
      </c>
      <c r="Y112" s="59">
        <f>(Y109/CB108)*100</f>
        <v>22.90625</v>
      </c>
      <c r="Z112" s="59">
        <f>(Z109/CB108)*100</f>
        <v>66.65625</v>
      </c>
      <c r="AA112" s="59">
        <f>(AA109/CC108)*100</f>
        <v>3.125</v>
      </c>
      <c r="AB112" s="59">
        <f>(AB109/CC108)*100</f>
        <v>51.5625</v>
      </c>
      <c r="AC112" s="59">
        <f>(AC109/CC108)*100</f>
        <v>32.8125</v>
      </c>
      <c r="AD112" s="59">
        <f>(AD109/CC108)*100</f>
        <v>7.8125</v>
      </c>
      <c r="AE112" s="59">
        <f>(AE109/CC108)*100</f>
        <v>4.6875</v>
      </c>
      <c r="AF112" s="59">
        <f>(AF109/CD108)*100</f>
        <v>4.6875</v>
      </c>
      <c r="AG112" s="59">
        <f>(AG109/CD108)*100</f>
        <v>89.0625</v>
      </c>
      <c r="AH112" s="59">
        <f>(AH109/CD108)*100</f>
        <v>6.25</v>
      </c>
      <c r="AP112" s="66" t="s">
        <v>94</v>
      </c>
      <c r="AQ112" s="66">
        <f>AQ108*7</f>
        <v>224</v>
      </c>
    </row>
    <row r="114" spans="42:43">
      <c r="AP114" s="66" t="s">
        <v>96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2012-05-16T09:27:34Z</dcterms:modified>
</cp:coreProperties>
</file>